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90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<sst xmlns="http://schemas.openxmlformats.org/spreadsheetml/2006/main" count="41" uniqueCount="32">
  <si>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СПРАВКА</t>
  </si>
  <si>
    <t>о законченном строительством и реконструкцией жилье в районах Санкт-Петербурга</t>
  </si>
  <si>
    <t>за январь 2016 года</t>
  </si>
  <si>
    <t>№</t>
  </si>
  <si>
    <t>Район</t>
  </si>
  <si>
    <t>Новое строительство</t>
  </si>
  <si>
    <t>Реконструкция</t>
  </si>
  <si>
    <t>Инд.строительство</t>
  </si>
  <si>
    <t>ВСЕГО</t>
  </si>
  <si>
    <t>п\п</t>
  </si>
  <si>
    <t>домов</t>
  </si>
  <si>
    <t>квартир</t>
  </si>
  <si>
    <t>кв.м</t>
  </si>
  <si>
    <t>Приморский</t>
  </si>
  <si>
    <t>Выборгский</t>
  </si>
  <si>
    <t>Калининский</t>
  </si>
  <si>
    <t>Кировский</t>
  </si>
  <si>
    <t>Невский</t>
  </si>
  <si>
    <t>Красносельский</t>
  </si>
  <si>
    <t>Василеостровский</t>
  </si>
  <si>
    <t>Адмиралтейский</t>
  </si>
  <si>
    <t>Петродворцовый</t>
  </si>
  <si>
    <t>Центральный</t>
  </si>
  <si>
    <t>Колпинский</t>
  </si>
  <si>
    <t>Курортный</t>
  </si>
  <si>
    <t>Фрунзенский</t>
  </si>
  <si>
    <t>Петроградский</t>
  </si>
  <si>
    <t>Пушкинский</t>
  </si>
  <si>
    <t>Московский</t>
  </si>
  <si>
    <t>Красногвардейский</t>
  </si>
  <si>
    <t>Кронштадтский</t>
  </si>
  <si>
    <t>ИТОГО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</si>
</sst>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3" max="3" width="12.75390625" style="0" customWidth="1"/>
    <col min="4" max="4" width="7.25390625" style="0" customWidth="1"/>
    <col min="5" max="5" width="8.625" style="0" customWidth="1"/>
    <col min="6" max="6" width="11.375" style="0" customWidth="1"/>
    <col min="7" max="7" width="7.125" style="0" customWidth="1"/>
    <col min="8" max="8" width="9.00390625" style="0" customWidth="1"/>
    <col min="9" max="9" width="10.375" style="0" bestFit="1" customWidth="1"/>
    <col min="10" max="10" width="7.00390625" style="0" customWidth="1"/>
    <col min="11" max="11" width="8.375" style="0" customWidth="1"/>
    <col min="12" max="12" width="11.00390625" style="0" customWidth="1"/>
    <col min="13" max="13" width="5.75390625" style="0" customWidth="1"/>
    <col min="15" max="15" width="13.00390625" style="0" customWidth="1"/>
  </cols>
  <sheetData>
    <row r="1" spans="1:15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>
      <c r="A4" s="2" t="s">
        <v>3</v>
      </c>
      <c r="B4" s="20" t="s">
        <v>4</v>
      </c>
      <c r="C4" s="21"/>
      <c r="D4" s="3" t="s">
        <v>5</v>
      </c>
      <c r="E4" s="3"/>
      <c r="F4" s="3"/>
      <c r="G4" s="3" t="s">
        <v>6</v>
      </c>
      <c r="H4" s="3"/>
      <c r="I4" s="3"/>
      <c r="J4" s="3" t="s">
        <v>7</v>
      </c>
      <c r="K4" s="3"/>
      <c r="L4" s="3"/>
      <c r="M4" s="3" t="s">
        <v>8</v>
      </c>
      <c r="N4" s="3"/>
      <c r="O4" s="3"/>
    </row>
    <row r="5" spans="1:15" ht="12.75">
      <c r="A5" s="4" t="s">
        <v>9</v>
      </c>
      <c r="B5" s="27"/>
      <c r="C5" s="28"/>
      <c r="D5" s="4" t="s">
        <v>10</v>
      </c>
      <c r="E5" s="4" t="s">
        <v>11</v>
      </c>
      <c r="F5" s="4" t="s">
        <v>12</v>
      </c>
      <c r="G5" s="4" t="s">
        <v>10</v>
      </c>
      <c r="H5" s="4" t="s">
        <v>11</v>
      </c>
      <c r="I5" s="4" t="s">
        <v>12</v>
      </c>
      <c r="J5" s="4" t="s">
        <v>10</v>
      </c>
      <c r="K5" s="4" t="s">
        <v>11</v>
      </c>
      <c r="L5" s="4" t="s">
        <v>12</v>
      </c>
      <c r="M5" s="4" t="s">
        <v>10</v>
      </c>
      <c r="N5" s="4" t="s">
        <v>11</v>
      </c>
      <c r="O5" s="4" t="s">
        <v>12</v>
      </c>
    </row>
    <row r="6" spans="1:15" ht="15.75">
      <c r="A6" s="2"/>
      <c r="B6" s="20"/>
      <c r="C6" s="2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5.75">
      <c r="A7" s="2">
        <v>1</v>
      </c>
      <c r="B7" s="7" t="s">
        <v>13</v>
      </c>
      <c r="C7" s="8"/>
      <c r="D7" s="9">
        <f>5+1+1</f>
        <v>7</v>
      </c>
      <c r="E7" s="9">
        <f>97+572+847+487+368+170+787</f>
        <v>3328</v>
      </c>
      <c r="F7" s="10">
        <f>6298+50392.9+48768.7+19201+18060.5+11024+33184.6</f>
        <v>186929.7</v>
      </c>
      <c r="G7" s="9"/>
      <c r="H7" s="9"/>
      <c r="I7" s="10"/>
      <c r="J7" s="9"/>
      <c r="K7" s="9"/>
      <c r="L7" s="10"/>
      <c r="M7" s="9">
        <f>D7+G7+J7</f>
        <v>7</v>
      </c>
      <c r="N7" s="9">
        <f>E7+H7+K7</f>
        <v>3328</v>
      </c>
      <c r="O7" s="10">
        <f>F7+I7+L7</f>
        <v>186929.7</v>
      </c>
    </row>
    <row r="8" spans="1:15" ht="15.75">
      <c r="A8" s="2">
        <v>2</v>
      </c>
      <c r="B8" s="7" t="s">
        <v>14</v>
      </c>
      <c r="C8" s="8"/>
      <c r="D8" s="9">
        <f>1+1+1+1</f>
        <v>4</v>
      </c>
      <c r="E8" s="9">
        <f>287+552+628+756</f>
        <v>2223</v>
      </c>
      <c r="F8" s="10">
        <f>18859.5+21257+39555+30449.2</f>
        <v>110120.7</v>
      </c>
      <c r="G8" s="9"/>
      <c r="H8" s="9"/>
      <c r="I8" s="10"/>
      <c r="J8" s="9"/>
      <c r="K8" s="9"/>
      <c r="L8" s="10"/>
      <c r="M8" s="9">
        <f aca="true" t="shared" si="0" ref="M8:O24">D8+G8+J8</f>
        <v>4</v>
      </c>
      <c r="N8" s="9">
        <f t="shared" si="0"/>
        <v>2223</v>
      </c>
      <c r="O8" s="10">
        <f t="shared" si="0"/>
        <v>110120.7</v>
      </c>
    </row>
    <row r="9" spans="1:15" ht="15.75">
      <c r="A9" s="2">
        <v>3</v>
      </c>
      <c r="B9" s="7" t="s">
        <v>15</v>
      </c>
      <c r="C9" s="8"/>
      <c r="D9" s="9"/>
      <c r="E9" s="9"/>
      <c r="F9" s="10"/>
      <c r="G9" s="9"/>
      <c r="H9" s="9"/>
      <c r="I9" s="10"/>
      <c r="J9" s="9"/>
      <c r="K9" s="9"/>
      <c r="L9" s="10"/>
      <c r="M9" s="9">
        <f t="shared" si="0"/>
        <v>0</v>
      </c>
      <c r="N9" s="9">
        <f t="shared" si="0"/>
        <v>0</v>
      </c>
      <c r="O9" s="10">
        <f t="shared" si="0"/>
        <v>0</v>
      </c>
    </row>
    <row r="10" spans="1:15" ht="15.75">
      <c r="A10" s="2">
        <v>4</v>
      </c>
      <c r="B10" s="7" t="s">
        <v>16</v>
      </c>
      <c r="C10" s="8"/>
      <c r="D10" s="9"/>
      <c r="E10" s="9"/>
      <c r="F10" s="10"/>
      <c r="G10" s="9"/>
      <c r="H10" s="9"/>
      <c r="I10" s="10"/>
      <c r="J10" s="9"/>
      <c r="K10" s="9"/>
      <c r="L10" s="10"/>
      <c r="M10" s="9">
        <f t="shared" si="0"/>
        <v>0</v>
      </c>
      <c r="N10" s="9">
        <f t="shared" si="0"/>
        <v>0</v>
      </c>
      <c r="O10" s="10">
        <f t="shared" si="0"/>
        <v>0</v>
      </c>
    </row>
    <row r="11" spans="1:15" ht="15.75">
      <c r="A11" s="2">
        <v>5</v>
      </c>
      <c r="B11" s="7" t="s">
        <v>17</v>
      </c>
      <c r="C11" s="8"/>
      <c r="D11" s="9">
        <f>1</f>
        <v>1</v>
      </c>
      <c r="E11" s="9">
        <f>970</f>
        <v>970</v>
      </c>
      <c r="F11" s="10">
        <f>50574</f>
        <v>50574</v>
      </c>
      <c r="G11" s="9"/>
      <c r="H11" s="9"/>
      <c r="I11" s="10"/>
      <c r="J11" s="9"/>
      <c r="K11" s="9"/>
      <c r="L11" s="10"/>
      <c r="M11" s="9">
        <f t="shared" si="0"/>
        <v>1</v>
      </c>
      <c r="N11" s="9">
        <f t="shared" si="0"/>
        <v>970</v>
      </c>
      <c r="O11" s="10">
        <f t="shared" si="0"/>
        <v>50574</v>
      </c>
    </row>
    <row r="12" spans="1:15" ht="15.75">
      <c r="A12" s="2">
        <v>6</v>
      </c>
      <c r="B12" s="7" t="s">
        <v>18</v>
      </c>
      <c r="C12" s="8"/>
      <c r="D12" s="9">
        <f>1+1+1+1+1+1</f>
        <v>6</v>
      </c>
      <c r="E12" s="9">
        <f>764+1358+106+116+743+630</f>
        <v>3717</v>
      </c>
      <c r="F12" s="10">
        <f>27346.8+51937.6+3967.1+3898+34574.2+27175.3</f>
        <v>148899</v>
      </c>
      <c r="G12" s="9"/>
      <c r="H12" s="9"/>
      <c r="I12" s="10"/>
      <c r="J12" s="9"/>
      <c r="K12" s="9"/>
      <c r="L12" s="10"/>
      <c r="M12" s="9">
        <f t="shared" si="0"/>
        <v>6</v>
      </c>
      <c r="N12" s="9">
        <f t="shared" si="0"/>
        <v>3717</v>
      </c>
      <c r="O12" s="10">
        <f t="shared" si="0"/>
        <v>148899</v>
      </c>
    </row>
    <row r="13" spans="1:15" ht="15.75">
      <c r="A13" s="2">
        <v>7</v>
      </c>
      <c r="B13" s="7" t="s">
        <v>19</v>
      </c>
      <c r="C13" s="8"/>
      <c r="D13" s="9">
        <f>1</f>
        <v>1</v>
      </c>
      <c r="E13" s="9">
        <f>646</f>
        <v>646</v>
      </c>
      <c r="F13" s="10">
        <f>44085.8</f>
        <v>44085.8</v>
      </c>
      <c r="G13" s="9"/>
      <c r="H13" s="9"/>
      <c r="I13" s="10"/>
      <c r="J13" s="9"/>
      <c r="K13" s="9"/>
      <c r="L13" s="10"/>
      <c r="M13" s="9">
        <f t="shared" si="0"/>
        <v>1</v>
      </c>
      <c r="N13" s="9">
        <f t="shared" si="0"/>
        <v>646</v>
      </c>
      <c r="O13" s="10">
        <f t="shared" si="0"/>
        <v>44085.8</v>
      </c>
    </row>
    <row r="14" spans="1:15" ht="15.75">
      <c r="A14" s="2">
        <v>8</v>
      </c>
      <c r="B14" s="7" t="s">
        <v>20</v>
      </c>
      <c r="C14" s="8"/>
      <c r="D14" s="9"/>
      <c r="E14" s="9"/>
      <c r="F14" s="10"/>
      <c r="G14" s="9"/>
      <c r="H14" s="9"/>
      <c r="I14" s="10"/>
      <c r="J14" s="9"/>
      <c r="K14" s="9"/>
      <c r="L14" s="10"/>
      <c r="M14" s="9">
        <f t="shared" si="0"/>
        <v>0</v>
      </c>
      <c r="N14" s="9">
        <f t="shared" si="0"/>
        <v>0</v>
      </c>
      <c r="O14" s="10">
        <f t="shared" si="0"/>
        <v>0</v>
      </c>
    </row>
    <row r="15" spans="1:15" ht="15.75">
      <c r="A15" s="2">
        <v>9</v>
      </c>
      <c r="B15" s="7" t="s">
        <v>21</v>
      </c>
      <c r="C15" s="8"/>
      <c r="D15" s="9"/>
      <c r="E15" s="9"/>
      <c r="F15" s="10"/>
      <c r="G15" s="9"/>
      <c r="H15" s="9"/>
      <c r="I15" s="10"/>
      <c r="J15" s="9"/>
      <c r="K15" s="9"/>
      <c r="L15" s="10"/>
      <c r="M15" s="9">
        <f t="shared" si="0"/>
        <v>0</v>
      </c>
      <c r="N15" s="9">
        <f t="shared" si="0"/>
        <v>0</v>
      </c>
      <c r="O15" s="10">
        <f t="shared" si="0"/>
        <v>0</v>
      </c>
    </row>
    <row r="16" spans="1:15" ht="15.75">
      <c r="A16" s="2">
        <v>10</v>
      </c>
      <c r="B16" s="7" t="s">
        <v>22</v>
      </c>
      <c r="C16" s="8"/>
      <c r="D16" s="9"/>
      <c r="E16" s="9"/>
      <c r="F16" s="10"/>
      <c r="G16" s="9"/>
      <c r="H16" s="9"/>
      <c r="I16" s="10"/>
      <c r="J16" s="9"/>
      <c r="K16" s="9"/>
      <c r="L16" s="10"/>
      <c r="M16" s="9">
        <f t="shared" si="0"/>
        <v>0</v>
      </c>
      <c r="N16" s="9">
        <f t="shared" si="0"/>
        <v>0</v>
      </c>
      <c r="O16" s="10">
        <f t="shared" si="0"/>
        <v>0</v>
      </c>
    </row>
    <row r="17" spans="1:15" ht="15.75">
      <c r="A17" s="2">
        <v>11</v>
      </c>
      <c r="B17" s="7" t="s">
        <v>23</v>
      </c>
      <c r="C17" s="8"/>
      <c r="D17" s="9"/>
      <c r="E17" s="9"/>
      <c r="F17" s="10"/>
      <c r="G17" s="9"/>
      <c r="H17" s="9"/>
      <c r="I17" s="10"/>
      <c r="J17" s="9"/>
      <c r="K17" s="9"/>
      <c r="L17" s="10"/>
      <c r="M17" s="9">
        <f t="shared" si="0"/>
        <v>0</v>
      </c>
      <c r="N17" s="9">
        <f t="shared" si="0"/>
        <v>0</v>
      </c>
      <c r="O17" s="10">
        <f t="shared" si="0"/>
        <v>0</v>
      </c>
    </row>
    <row r="18" spans="1:15" ht="15.75">
      <c r="A18" s="2">
        <v>12</v>
      </c>
      <c r="B18" s="7" t="s">
        <v>24</v>
      </c>
      <c r="C18" s="8"/>
      <c r="D18" s="9"/>
      <c r="E18" s="9"/>
      <c r="F18" s="10"/>
      <c r="G18" s="9"/>
      <c r="H18" s="9"/>
      <c r="I18" s="10"/>
      <c r="J18" s="9"/>
      <c r="K18" s="9"/>
      <c r="L18" s="10"/>
      <c r="M18" s="9">
        <f t="shared" si="0"/>
        <v>0</v>
      </c>
      <c r="N18" s="9">
        <f t="shared" si="0"/>
        <v>0</v>
      </c>
      <c r="O18" s="10">
        <f t="shared" si="0"/>
        <v>0</v>
      </c>
    </row>
    <row r="19" spans="1:15" ht="15.75">
      <c r="A19" s="2">
        <v>13</v>
      </c>
      <c r="B19" s="7" t="s">
        <v>25</v>
      </c>
      <c r="C19" s="8"/>
      <c r="D19" s="9"/>
      <c r="E19" s="9"/>
      <c r="F19" s="10"/>
      <c r="G19" s="9"/>
      <c r="H19" s="9"/>
      <c r="I19" s="10"/>
      <c r="J19" s="9"/>
      <c r="K19" s="9"/>
      <c r="L19" s="10"/>
      <c r="M19" s="9">
        <f t="shared" si="0"/>
        <v>0</v>
      </c>
      <c r="N19" s="9">
        <f t="shared" si="0"/>
        <v>0</v>
      </c>
      <c r="O19" s="10">
        <f t="shared" si="0"/>
        <v>0</v>
      </c>
    </row>
    <row r="20" spans="1:15" ht="15.75">
      <c r="A20" s="2">
        <v>14</v>
      </c>
      <c r="B20" s="7" t="s">
        <v>26</v>
      </c>
      <c r="C20" s="8"/>
      <c r="D20" s="9">
        <f>5</f>
        <v>5</v>
      </c>
      <c r="E20" s="9">
        <f>130+273+101+101+101</f>
        <v>706</v>
      </c>
      <c r="F20" s="10">
        <f>9249.8+18307.8+6160.5+6135.5+6139.3</f>
        <v>45992.9</v>
      </c>
      <c r="G20" s="9"/>
      <c r="H20" s="9"/>
      <c r="I20" s="10"/>
      <c r="J20" s="9"/>
      <c r="K20" s="9"/>
      <c r="L20" s="10"/>
      <c r="M20" s="9">
        <f t="shared" si="0"/>
        <v>5</v>
      </c>
      <c r="N20" s="9">
        <f t="shared" si="0"/>
        <v>706</v>
      </c>
      <c r="O20" s="10">
        <f t="shared" si="0"/>
        <v>45992.9</v>
      </c>
    </row>
    <row r="21" spans="1:15" ht="15.75">
      <c r="A21" s="2">
        <v>15</v>
      </c>
      <c r="B21" s="7" t="s">
        <v>27</v>
      </c>
      <c r="C21" s="8"/>
      <c r="D21" s="9">
        <f>1</f>
        <v>1</v>
      </c>
      <c r="E21" s="9">
        <f>670</f>
        <v>670</v>
      </c>
      <c r="F21" s="10">
        <f>39641.9</f>
        <v>39641.9</v>
      </c>
      <c r="G21" s="9">
        <f>1</f>
        <v>1</v>
      </c>
      <c r="H21" s="9">
        <f>9</f>
        <v>9</v>
      </c>
      <c r="I21" s="10">
        <f>261.3</f>
        <v>261.3</v>
      </c>
      <c r="J21" s="9"/>
      <c r="K21" s="9"/>
      <c r="L21" s="10"/>
      <c r="M21" s="9">
        <f t="shared" si="0"/>
        <v>2</v>
      </c>
      <c r="N21" s="9">
        <f t="shared" si="0"/>
        <v>679</v>
      </c>
      <c r="O21" s="10">
        <f t="shared" si="0"/>
        <v>39903.200000000004</v>
      </c>
    </row>
    <row r="22" spans="1:15" ht="15.75">
      <c r="A22" s="2">
        <v>16</v>
      </c>
      <c r="B22" s="7" t="s">
        <v>28</v>
      </c>
      <c r="C22" s="8"/>
      <c r="D22" s="9">
        <f>1+1</f>
        <v>2</v>
      </c>
      <c r="E22" s="9">
        <f>917+113</f>
        <v>1030</v>
      </c>
      <c r="F22" s="10">
        <f>56371.4+10737.7</f>
        <v>67109.1</v>
      </c>
      <c r="G22" s="9"/>
      <c r="H22" s="9"/>
      <c r="I22" s="10"/>
      <c r="J22" s="9"/>
      <c r="K22" s="9"/>
      <c r="L22" s="10"/>
      <c r="M22" s="9">
        <f t="shared" si="0"/>
        <v>2</v>
      </c>
      <c r="N22" s="9">
        <f t="shared" si="0"/>
        <v>1030</v>
      </c>
      <c r="O22" s="10">
        <f t="shared" si="0"/>
        <v>67109.1</v>
      </c>
    </row>
    <row r="23" spans="1:15" ht="15.75">
      <c r="A23" s="2">
        <v>17</v>
      </c>
      <c r="B23" s="7" t="s">
        <v>29</v>
      </c>
      <c r="C23" s="8"/>
      <c r="D23" s="9">
        <f>1</f>
        <v>1</v>
      </c>
      <c r="E23" s="9">
        <f>264</f>
        <v>264</v>
      </c>
      <c r="F23" s="10">
        <f>12179.1</f>
        <v>12179.1</v>
      </c>
      <c r="G23" s="9"/>
      <c r="H23" s="9"/>
      <c r="I23" s="10"/>
      <c r="J23" s="9"/>
      <c r="K23" s="9"/>
      <c r="L23" s="10"/>
      <c r="M23" s="9">
        <f t="shared" si="0"/>
        <v>1</v>
      </c>
      <c r="N23" s="9">
        <f t="shared" si="0"/>
        <v>264</v>
      </c>
      <c r="O23" s="10">
        <f t="shared" si="0"/>
        <v>12179.1</v>
      </c>
    </row>
    <row r="24" spans="1:15" ht="16.5" thickBot="1">
      <c r="A24" s="2">
        <v>18</v>
      </c>
      <c r="B24" s="11" t="s">
        <v>30</v>
      </c>
      <c r="C24" s="12"/>
      <c r="D24" s="13"/>
      <c r="E24" s="13"/>
      <c r="F24" s="14"/>
      <c r="G24" s="13"/>
      <c r="H24" s="13"/>
      <c r="I24" s="14"/>
      <c r="J24" s="13"/>
      <c r="K24" s="13"/>
      <c r="L24" s="14"/>
      <c r="M24" s="9">
        <f t="shared" si="0"/>
        <v>0</v>
      </c>
      <c r="N24" s="9">
        <f t="shared" si="0"/>
        <v>0</v>
      </c>
      <c r="O24" s="10">
        <f t="shared" si="0"/>
        <v>0</v>
      </c>
    </row>
    <row r="25" spans="1:15" ht="16.5" thickBot="1">
      <c r="A25" s="22" t="s">
        <v>31</v>
      </c>
      <c r="B25" s="23"/>
      <c r="C25" s="24"/>
      <c r="D25" s="15">
        <f aca="true" t="shared" si="1" ref="D25:O25">SUM(D7:D24)</f>
        <v>28</v>
      </c>
      <c r="E25" s="15">
        <f t="shared" si="1"/>
        <v>13554</v>
      </c>
      <c r="F25" s="16">
        <f t="shared" si="1"/>
        <v>705532.2000000001</v>
      </c>
      <c r="G25" s="15">
        <f t="shared" si="1"/>
        <v>1</v>
      </c>
      <c r="H25" s="15">
        <f t="shared" si="1"/>
        <v>9</v>
      </c>
      <c r="I25" s="16">
        <f t="shared" si="1"/>
        <v>261.3</v>
      </c>
      <c r="J25" s="15">
        <f t="shared" si="1"/>
        <v>0</v>
      </c>
      <c r="K25" s="15">
        <f t="shared" si="1"/>
        <v>0</v>
      </c>
      <c r="L25" s="16">
        <f>SUM(L6:L24)</f>
        <v>0</v>
      </c>
      <c r="M25" s="15">
        <f t="shared" si="1"/>
        <v>29</v>
      </c>
      <c r="N25" s="15">
        <f t="shared" si="1"/>
        <v>13563</v>
      </c>
      <c r="O25" s="16">
        <f t="shared" si="1"/>
        <v>705793.5</v>
      </c>
    </row>
    <row r="26" ht="12.75">
      <c r="O26" s="17"/>
    </row>
    <row r="28" spans="8:9" ht="12.75">
      <c r="H28" s="18"/>
      <c r="I28" s="19"/>
    </row>
  </sheetData>
  <sheetProtection/>
  <mergeCells count="6">
    <mergeCell ref="B6:C6"/>
    <mergeCell ref="A25:C25"/>
    <mergeCell ref="A1:O1"/>
    <mergeCell ref="A3:O3"/>
    <mergeCell ref="B4:C4"/>
    <mergeCell ref="B5:C5"/>
  </mergeCells>
  <printOptions/>
  <pageMargins left="0.75" right="0.75" top="1" bottom="1" header="0.5" footer="0.5"/>
  <pageSetup fitToHeight="1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Диана Лисняк</cp:lastModifiedBy>
  <cp:lastPrinted>2016-02-02T10:32:29Z</cp:lastPrinted>
  <dcterms:created xsi:type="dcterms:W3CDTF">2016-01-27T12:18:00Z</dcterms:created>
  <dcterms:modified xsi:type="dcterms:W3CDTF">2016-02-02T10:32:51Z</dcterms:modified>
  <cp:category/>
  <cp:version/>
  <cp:contentType/>
  <cp:contentStatus/>
</cp:coreProperties>
</file>